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mmunicationguilde/Desktop/"/>
    </mc:Choice>
  </mc:AlternateContent>
  <xr:revisionPtr revIDLastSave="0" documentId="13_ncr:1_{B4227D3F-39A5-8147-A13D-CD1234531284}" xr6:coauthVersionLast="45" xr6:coauthVersionMax="45" xr10:uidLastSave="{00000000-0000-0000-0000-000000000000}"/>
  <bookViews>
    <workbookView xWindow="5980" yWindow="2220" windowWidth="27640" windowHeight="16940" xr2:uid="{AC146AFC-4E0B-5D40-B07E-26DC30437A15}"/>
  </bookViews>
  <sheets>
    <sheet name="Maternité" sheetId="1" r:id="rId1"/>
  </sheets>
  <definedNames>
    <definedName name="_xlnm.Print_Area" localSheetId="0">Maternité!$A$1:$F$37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" i="1" l="1"/>
  <c r="C24" i="1"/>
  <c r="C23" i="1"/>
  <c r="C26" i="1" s="1"/>
  <c r="E18" i="1"/>
  <c r="E27" i="1" l="1"/>
  <c r="C28" i="1"/>
  <c r="C29" i="1"/>
  <c r="C30" i="1" s="1"/>
  <c r="C31" i="1" s="1"/>
</calcChain>
</file>

<file path=xl/sharedStrings.xml><?xml version="1.0" encoding="utf-8"?>
<sst xmlns="http://schemas.openxmlformats.org/spreadsheetml/2006/main" count="21" uniqueCount="21">
  <si>
    <t>Simulateur de calcul des indemnités journalières de sécurité sociale Congé maternité d'une artiste-autrice</t>
  </si>
  <si>
    <t>1 - Vous attendez votre premier enfant</t>
  </si>
  <si>
    <t>2 - Vous attendez un enfant et avez déjà un enfant à charge</t>
  </si>
  <si>
    <t>3 - Vous attendez un enfant et avez déjà au moins deux enfants à charge</t>
  </si>
  <si>
    <t>4 - Vous attendez des jumeaux</t>
  </si>
  <si>
    <t>5 - Vous attendez des triplés ou plus</t>
  </si>
  <si>
    <t>Date prévisionnelle de votre accouchement</t>
  </si>
  <si>
    <t>Date prévisionnelle du début de votre congé prénatal</t>
  </si>
  <si>
    <t>Date prévisionnelle de fin de votre congé post natal</t>
  </si>
  <si>
    <t>Durée totale de votre congé maternité (en semaines)</t>
  </si>
  <si>
    <t>Année de référence pour le calcul de vos indemnités IJ</t>
  </si>
  <si>
    <t>Total de vos revenus d’activité artistique bruts de l’année de référence</t>
  </si>
  <si>
    <t>Montant de votre indemnité journalière brute</t>
  </si>
  <si>
    <t>Total prévisionnel de vos indemnités journalières brutes</t>
  </si>
  <si>
    <t>Total prévisionnel de vos indemnités journalières nettes</t>
  </si>
  <si>
    <t>Paiement net par quinzaine</t>
  </si>
  <si>
    <t>NB1 : le montant de l'IJ brute est plafonné à 89,03 € en 2020. Si vos revenus d'activité artistique bruts sont supérieurs à 41 136 €, vous êtes concernée par ce plafond.</t>
  </si>
  <si>
    <t>NB2 : plus de renseignements dans la plaquette de la Guilde française des scénaristes intitulée "Je suis artiste-autrice et je suis enceinte - J'ai droit à un congé maternité ?"</t>
  </si>
  <si>
    <r>
      <t xml:space="preserve">Notez à droite le </t>
    </r>
    <r>
      <rPr>
        <b/>
        <u/>
        <sz val="12"/>
        <color theme="1"/>
        <rFont val="Helvetica Neue"/>
        <family val="2"/>
      </rPr>
      <t>chiffre</t>
    </r>
    <r>
      <rPr>
        <b/>
        <sz val="12"/>
        <color theme="1"/>
        <rFont val="Helvetica Neue"/>
        <family val="2"/>
      </rPr>
      <t xml:space="preserve"> qui correspond à votre situation</t>
    </r>
  </si>
  <si>
    <t>Modifiez le contenu des cases bleues avec vos propres informations.</t>
  </si>
  <si>
    <t>À jour au 22 mai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</si>
</sst>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_);[Red]\(#,##0.00\ &quot;€&quot;\)"/>
    <numFmt numFmtId="44" formatCode="_ * #,##0.00_)\ &quot;€&quot;_ ;_ * \(#,##0.00\)\ &quot;€&quot;_ ;_ * &quot;-&quot;??_)\ &quot;€&quot;_ ;_ @_ "/>
    <numFmt numFmtId="164" formatCode="dd/mm/yy;@"/>
  </numFmts>
  <fonts count="1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1F63AD"/>
      <name val="Helvetica Neue"/>
      <family val="2"/>
    </font>
    <font>
      <sz val="12"/>
      <color theme="1"/>
      <name val="Helvetica Neue"/>
      <family val="2"/>
    </font>
    <font>
      <b/>
      <sz val="12"/>
      <color theme="1"/>
      <name val="Helvetica Neue"/>
      <family val="2"/>
    </font>
    <font>
      <sz val="12"/>
      <color rgb="FFFF0000"/>
      <name val="Helvetica Neue"/>
      <family val="2"/>
    </font>
    <font>
      <i/>
      <sz val="12"/>
      <color theme="1"/>
      <name val="Helvetica Neue"/>
      <family val="2"/>
    </font>
    <font>
      <b/>
      <u/>
      <sz val="12"/>
      <color theme="1"/>
      <name val="Helvetica Neue"/>
      <family val="2"/>
    </font>
    <font>
      <b/>
      <i/>
      <sz val="12"/>
      <color theme="0"/>
      <name val="Helvetica Neue"/>
      <family val="2"/>
    </font>
    <font>
      <b/>
      <sz val="12"/>
      <color rgb="FF1F63AE"/>
      <name val="Helvetica Neue"/>
      <family val="2"/>
    </font>
    <font>
      <sz val="12"/>
      <color theme="0"/>
      <name val="Helvetica Neue"/>
      <family val="2"/>
    </font>
    <font>
      <i/>
      <sz val="12"/>
      <color theme="0"/>
      <name val="Helvetica Neue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1F63AE"/>
        <bgColor indexed="64"/>
      </patternFill>
    </fill>
    <fill>
      <patternFill patternType="solid">
        <fgColor rgb="FF1F63AD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/>
    <xf numFmtId="0" fontId="0" fillId="0" borderId="0" xfId="0" applyAlignment="1">
      <alignment wrapText="1"/>
    </xf>
    <xf numFmtId="0" fontId="4" fillId="0" borderId="0" xfId="0" applyFont="1"/>
    <xf numFmtId="0" fontId="2" fillId="0" borderId="0" xfId="0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4" fillId="0" borderId="6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5" fillId="0" borderId="8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5" fillId="0" borderId="10" xfId="0" applyFont="1" applyBorder="1" applyAlignment="1">
      <alignment vertical="center" wrapText="1"/>
    </xf>
    <xf numFmtId="164" fontId="4" fillId="0" borderId="11" xfId="0" quotePrefix="1" applyNumberFormat="1" applyFont="1" applyBorder="1" applyAlignment="1">
      <alignment horizontal="center" vertical="center"/>
    </xf>
    <xf numFmtId="0" fontId="4" fillId="0" borderId="11" xfId="0" quotePrefix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0" xfId="0" applyFont="1" applyFill="1" applyBorder="1" applyAlignment="1">
      <alignment vertical="center" wrapText="1"/>
    </xf>
    <xf numFmtId="8" fontId="4" fillId="0" borderId="11" xfId="1" applyNumberFormat="1" applyFont="1" applyBorder="1" applyAlignment="1">
      <alignment horizontal="center" vertical="center" shrinkToFit="1"/>
    </xf>
    <xf numFmtId="49" fontId="6" fillId="0" borderId="0" xfId="0" applyNumberFormat="1" applyFont="1" applyBorder="1" applyAlignment="1">
      <alignment vertical="center" wrapText="1"/>
    </xf>
    <xf numFmtId="49" fontId="4" fillId="0" borderId="0" xfId="0" applyNumberFormat="1" applyFont="1" applyBorder="1" applyAlignment="1">
      <alignment vertical="center" wrapText="1"/>
    </xf>
    <xf numFmtId="8" fontId="4" fillId="3" borderId="11" xfId="1" applyNumberFormat="1" applyFont="1" applyFill="1" applyBorder="1" applyAlignment="1">
      <alignment horizontal="center" vertical="center"/>
    </xf>
    <xf numFmtId="0" fontId="5" fillId="0" borderId="12" xfId="0" applyFont="1" applyBorder="1" applyAlignment="1">
      <alignment vertical="center" wrapText="1"/>
    </xf>
    <xf numFmtId="8" fontId="4" fillId="4" borderId="13" xfId="1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 wrapText="1"/>
    </xf>
    <xf numFmtId="8" fontId="5" fillId="5" borderId="15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5" fillId="0" borderId="4" xfId="0" applyFont="1" applyBorder="1" applyAlignment="1">
      <alignment wrapText="1"/>
    </xf>
    <xf numFmtId="49" fontId="9" fillId="7" borderId="16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/>
    </xf>
    <xf numFmtId="8" fontId="11" fillId="6" borderId="11" xfId="1" applyNumberFormat="1" applyFont="1" applyFill="1" applyBorder="1" applyAlignment="1" applyProtection="1">
      <alignment horizontal="center" vertical="center"/>
      <protection locked="0"/>
    </xf>
    <xf numFmtId="164" fontId="12" fillId="6" borderId="9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left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right" wrapText="1"/>
    </xf>
    <xf numFmtId="0" fontId="11" fillId="6" borderId="5" xfId="0" applyFont="1" applyFill="1" applyBorder="1" applyAlignment="1" applyProtection="1">
      <alignment horizontal="center" vertical="center" shrinkToFit="1"/>
      <protection locked="0"/>
    </xf>
    <xf numFmtId="0" fontId="11" fillId="6" borderId="7" xfId="0" applyFont="1" applyFill="1" applyBorder="1" applyAlignment="1" applyProtection="1">
      <alignment horizontal="center" vertical="center" shrinkToFit="1"/>
      <protection locked="0"/>
    </xf>
    <xf numFmtId="0" fontId="11" fillId="6" borderId="9" xfId="0" applyFont="1" applyFill="1" applyBorder="1" applyAlignment="1" applyProtection="1">
      <alignment horizontal="center" vertical="center" shrinkToFit="1"/>
      <protection locked="0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1F63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1549400</xdr:colOff>
      <xdr:row>4</xdr:row>
      <xdr:rowOff>101600</xdr:rowOff>
    </xdr:from>
    <xdr:to>
      <xdr:col>1</xdr:col>
      <xdr:colOff>4483100</xdr:colOff>
      <xdr:row>8</xdr:row>
      <xdr:rowOff>22795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5DF4CC-4C3A-C444-8CBE-89791E62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914400"/>
          <a:ext cx="2933700" cy="733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C2A5-2334-7945-9C24-F3969B7C3683}">
  <sheetPr>
    <pageSetUpPr fitToPage="1"/>
  </sheetPr>
  <dimension ref="A1:Q36"/>
  <sheetViews>
    <sheetView showGridLines="0" tabSelected="1" topLeftCell="A22" zoomScaleNormal="100" workbookViewId="0">
      <selection activeCell="C27" sqref="C27"/>
    </sheetView>
  </sheetViews>
  <sheetFormatPr baseColWidth="10" defaultRowHeight="16"/>
  <cols>
    <col min="1" max="1" width="3.83203125" customWidth="1"/>
    <col min="2" max="2" width="71.6640625" style="4" customWidth="1"/>
    <col min="3" max="3" width="18.1640625" customWidth="1"/>
    <col min="4" max="4" width="3.5" customWidth="1"/>
    <col min="5" max="5" width="41" customWidth="1"/>
    <col min="6" max="6" width="3.5" style="3" customWidth="1"/>
  </cols>
  <sheetData>
    <row r="1" spans="1:6">
      <c r="A1" s="1"/>
      <c r="B1" s="2"/>
      <c r="C1" s="1"/>
    </row>
    <row r="2" spans="1:6">
      <c r="A2" s="1"/>
      <c r="B2" s="2"/>
      <c r="C2" s="1"/>
    </row>
    <row r="3" spans="1:6">
      <c r="A3" s="1"/>
      <c r="B3" s="2"/>
      <c r="C3" s="1"/>
    </row>
    <row r="4" spans="1:6">
      <c r="A4" s="1"/>
      <c r="B4" s="2"/>
      <c r="C4" s="1"/>
    </row>
    <row r="5" spans="1:6">
      <c r="A5" s="1"/>
      <c r="B5" s="2"/>
      <c r="C5" s="1"/>
    </row>
    <row r="6" spans="1:6">
      <c r="A6" s="1"/>
      <c r="B6" s="2"/>
      <c r="C6" s="1"/>
    </row>
    <row r="10" spans="1:6">
      <c r="A10" s="5"/>
      <c r="B10" s="7"/>
      <c r="C10" s="5"/>
      <c r="D10" s="5"/>
      <c r="E10" s="5"/>
    </row>
    <row r="11" spans="1:6" ht="17" thickBot="1">
      <c r="A11" s="5"/>
      <c r="B11" s="7"/>
      <c r="C11" s="5"/>
      <c r="D11" s="5"/>
      <c r="E11" s="5"/>
    </row>
    <row r="12" spans="1:6" ht="63" customHeight="1" thickBot="1">
      <c r="A12" s="5"/>
      <c r="B12" s="37" t="s">
        <v>0</v>
      </c>
      <c r="C12" s="38"/>
      <c r="D12" s="5"/>
      <c r="E12" s="31" t="s">
        <v>19</v>
      </c>
      <c r="F12" s="6"/>
    </row>
    <row r="13" spans="1:6">
      <c r="A13" s="5"/>
      <c r="B13" s="7"/>
      <c r="C13" s="5"/>
      <c r="D13" s="5"/>
      <c r="E13" s="5"/>
    </row>
    <row r="14" spans="1:6">
      <c r="A14" s="5"/>
      <c r="B14" s="39" t="s">
        <v>20</v>
      </c>
      <c r="C14" s="39"/>
      <c r="D14" s="5"/>
      <c r="E14" s="5"/>
    </row>
    <row r="15" spans="1:6" ht="17" thickBot="1">
      <c r="A15" s="5"/>
      <c r="B15" s="7"/>
      <c r="C15" s="5"/>
      <c r="D15" s="5"/>
      <c r="E15" s="5"/>
    </row>
    <row r="16" spans="1:6" ht="17">
      <c r="A16" s="5"/>
      <c r="B16" s="30" t="s">
        <v>18</v>
      </c>
      <c r="C16" s="40">
        <v>1</v>
      </c>
      <c r="D16" s="5"/>
      <c r="E16" s="5"/>
    </row>
    <row r="17" spans="1:17" ht="17">
      <c r="A17" s="5"/>
      <c r="B17" s="8" t="s">
        <v>1</v>
      </c>
      <c r="C17" s="41"/>
      <c r="D17" s="5"/>
      <c r="E17" s="5"/>
    </row>
    <row r="18" spans="1:17" ht="17">
      <c r="A18" s="5"/>
      <c r="B18" s="8" t="s">
        <v>2</v>
      </c>
      <c r="C18" s="41"/>
      <c r="D18" s="5"/>
      <c r="E18" s="5" t="str">
        <f>IF(OR(C16=1,C16=2,C16=3,C16=4,C16=5),"","Attention: entrez uniquement les chiffres 1,2,3,4 ou 5")</f>
        <v/>
      </c>
    </row>
    <row r="19" spans="1:17" ht="17">
      <c r="A19" s="5"/>
      <c r="B19" s="8" t="s">
        <v>3</v>
      </c>
      <c r="C19" s="41"/>
      <c r="D19" s="5"/>
      <c r="E19" s="5"/>
    </row>
    <row r="20" spans="1:17" ht="17">
      <c r="A20" s="5"/>
      <c r="B20" s="8" t="s">
        <v>4</v>
      </c>
      <c r="C20" s="41"/>
      <c r="D20" s="5"/>
      <c r="E20" s="5"/>
    </row>
    <row r="21" spans="1:17" ht="17">
      <c r="A21" s="5"/>
      <c r="B21" s="9" t="s">
        <v>5</v>
      </c>
      <c r="C21" s="42"/>
      <c r="D21" s="5"/>
      <c r="E21" s="5"/>
    </row>
    <row r="22" spans="1:17" s="14" customFormat="1" ht="51" customHeight="1">
      <c r="A22" s="12"/>
      <c r="B22" s="10" t="s">
        <v>6</v>
      </c>
      <c r="C22" s="35">
        <v>44047</v>
      </c>
      <c r="D22" s="11"/>
      <c r="E22" s="12"/>
      <c r="F22" s="13"/>
    </row>
    <row r="23" spans="1:17" s="14" customFormat="1" ht="51" customHeight="1">
      <c r="A23" s="12"/>
      <c r="B23" s="15" t="s">
        <v>7</v>
      </c>
      <c r="C23" s="16">
        <f>IF(OR(C16=1,C16=2),C22-42,IF(C16=3,C22-56,IF(C16=4,C22-84,C22-98)))</f>
        <v>44005</v>
      </c>
      <c r="D23" s="11"/>
      <c r="E23" s="12"/>
      <c r="F23" s="13"/>
    </row>
    <row r="24" spans="1:17" s="14" customFormat="1" ht="51" customHeight="1">
      <c r="A24" s="12"/>
      <c r="B24" s="15" t="s">
        <v>8</v>
      </c>
      <c r="C24" s="16">
        <f>IF(OR(C16=1,C16=2),C22+70,IF(C16=3,C22+18*7,C22+22*7))</f>
        <v>44117</v>
      </c>
      <c r="D24" s="11"/>
      <c r="E24" s="12"/>
      <c r="F24" s="13"/>
    </row>
    <row r="25" spans="1:17" s="14" customFormat="1" ht="51" customHeight="1">
      <c r="A25" s="12"/>
      <c r="B25" s="15" t="s">
        <v>9</v>
      </c>
      <c r="C25" s="17">
        <f>IF(OR(C16=1,C16=2),16,IF(C16=3,26,IF(C16=4,34,46)))</f>
        <v>16</v>
      </c>
      <c r="D25" s="11"/>
      <c r="E25" s="12"/>
      <c r="F25" s="13"/>
    </row>
    <row r="26" spans="1:17" s="14" customFormat="1" ht="50" customHeight="1">
      <c r="A26" s="12"/>
      <c r="B26" s="15" t="s">
        <v>10</v>
      </c>
      <c r="C26" s="33">
        <f>IF(MONTH(C23)&lt;7,YEAR(C23)-2,YEAR(C23)-1)</f>
        <v>2018</v>
      </c>
      <c r="D26" s="12"/>
      <c r="E26" s="18"/>
      <c r="F26" s="13"/>
    </row>
    <row r="27" spans="1:17" s="14" customFormat="1" ht="50" customHeight="1">
      <c r="A27" s="12"/>
      <c r="B27" s="19" t="s">
        <v>11</v>
      </c>
      <c r="C27" s="34">
        <v>42000</v>
      </c>
      <c r="D27" s="12"/>
      <c r="E27" s="32" t="str">
        <f>IF(OR(AND(C26=2018,C27&lt;8892),AND(C26=2019,C27&lt;9027),AND(C26=2020,C27&lt;9135)),"Vous n'avez pas droit aux IJSS car votre revenu de référence est inférieur à 900 fois le SMIC horaire pour l'année de référence","")</f>
        <v/>
      </c>
      <c r="F27" s="13"/>
    </row>
    <row r="28" spans="1:17" s="14" customFormat="1" ht="51" customHeight="1">
      <c r="A28" s="12"/>
      <c r="B28" s="15" t="s">
        <v>12</v>
      </c>
      <c r="C28" s="20">
        <f>IF(OR(AND(C26=2018,C27&lt;8892),AND(C26=2019,C27&lt;9027),AND(C26=2020,C27&lt;9135)),0,MIN(89.03,TRUNC((C27/365)*0.79,2)))</f>
        <v>89.03</v>
      </c>
      <c r="D28" s="12"/>
      <c r="E28" s="21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7" s="14" customFormat="1" ht="51" customHeight="1">
      <c r="A29" s="12"/>
      <c r="B29" s="15" t="s">
        <v>13</v>
      </c>
      <c r="C29" s="23">
        <f>C25*7*C28</f>
        <v>9971.36</v>
      </c>
      <c r="D29" s="1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7" s="14" customFormat="1" ht="51" customHeight="1">
      <c r="A30" s="12"/>
      <c r="B30" s="24" t="s">
        <v>14</v>
      </c>
      <c r="C30" s="25">
        <f>C29*0.933</f>
        <v>9303.2788800000017</v>
      </c>
      <c r="D30" s="1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7" ht="51" customHeight="1" thickBot="1">
      <c r="A31" s="5"/>
      <c r="B31" s="26" t="s">
        <v>15</v>
      </c>
      <c r="C31" s="27">
        <f>(C30/C25)*2</f>
        <v>1162.9098600000002</v>
      </c>
      <c r="D31" s="5"/>
      <c r="E31" s="18"/>
    </row>
    <row r="32" spans="1:17">
      <c r="A32" s="5"/>
      <c r="B32" s="7"/>
      <c r="C32" s="28"/>
      <c r="D32" s="5"/>
      <c r="E32" s="5"/>
    </row>
    <row r="33" spans="1:5" ht="16" customHeight="1">
      <c r="A33" s="5"/>
      <c r="B33" s="36" t="s">
        <v>16</v>
      </c>
      <c r="C33" s="36"/>
      <c r="D33" s="5"/>
      <c r="E33" s="29"/>
    </row>
    <row r="34" spans="1:5">
      <c r="A34" s="5"/>
      <c r="B34" s="36"/>
      <c r="C34" s="36"/>
      <c r="D34" s="5"/>
      <c r="E34" s="29"/>
    </row>
    <row r="35" spans="1:5" ht="34" customHeight="1">
      <c r="A35" s="5"/>
      <c r="B35" s="36" t="s">
        <v>17</v>
      </c>
      <c r="C35" s="36"/>
      <c r="D35" s="5"/>
      <c r="E35" s="5"/>
    </row>
    <row r="36" spans="1:5">
      <c r="A36" s="5"/>
      <c r="B36" s="36"/>
      <c r="C36" s="36"/>
      <c r="D36" s="5"/>
      <c r="E36" s="5"/>
    </row>
  </sheetData>
  <sheetProtection algorithmName="SHA-512" hashValue="/QILLejusUXT5i7bcrUr9Mhr4/paEGVTqieKie+J+g4VgRM4rHyoesEGdLhIFqPCvir/DhHUJvTcM16dqBdqdg==" saltValue="HZl3SHqSeBJwZMZZIwkPDA==" spinCount="100000" sheet="1" selectLockedCells="1"/>
  <mergeCells count="6">
    <mergeCell ref="B36:C36"/>
    <mergeCell ref="B12:C12"/>
    <mergeCell ref="B14:C14"/>
    <mergeCell ref="C16:C21"/>
    <mergeCell ref="B33:C34"/>
    <mergeCell ref="B35:C35"/>
  </mergeCells>
  <pageMargins left="0.70866141732283472" right="0.70866141732283472" top="0.74803149606299213" bottom="0.74803149606299213" header="0.31496062992125984" footer="0.31496062992125984"/>
  <pageSetup paperSize="9" scale="70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Maternité</vt:lpstr>
      <vt:lpstr>Maternité!Zone_d_impression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Goulette</dc:creator>
  <cp:lastModifiedBy>Microsoft Office User</cp:lastModifiedBy>
  <dcterms:created xsi:type="dcterms:W3CDTF">2020-05-25T16:22:30Z</dcterms:created>
  <dcterms:modified xsi:type="dcterms:W3CDTF">2020-05-26T08:41:55Z</dcterms:modified>
</cp:coreProperties>
</file>